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5\3. Communication\2. Juin - Souscription\Simulateur\Simulateurs finaux\"/>
    </mc:Choice>
  </mc:AlternateContent>
  <xr:revisionPtr revIDLastSave="0" documentId="13_ncr:1_{81108117-5E12-4649-B440-5C1F924B56DF}" xr6:coauthVersionLast="47" xr6:coauthVersionMax="47" xr10:uidLastSave="{00000000-0000-0000-0000-000000000000}"/>
  <bookViews>
    <workbookView showSheetTabs="0" xWindow="28680" yWindow="-120" windowWidth="29040" windowHeight="15720" xr2:uid="{A5751B14-3695-4122-8AA2-800A903F25F6}"/>
  </bookViews>
  <sheets>
    <sheet name="FR - FCPE EUR" sheetId="5" r:id="rId1"/>
  </sheets>
  <definedNames>
    <definedName name="_xlnm.Print_Area" localSheetId="0">'FR - FCPE EUR'!$A$1:$K$94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5" l="1"/>
  <c r="F37" i="5" s="1"/>
  <c r="E79" i="5"/>
  <c r="D71" i="5"/>
  <c r="B47" i="5" l="1"/>
  <c r="G11" i="5"/>
  <c r="D47" i="5" l="1"/>
  <c r="F47" i="5" s="1"/>
  <c r="H47" i="5" s="1"/>
  <c r="E84" i="5"/>
  <c r="E85" i="5"/>
  <c r="E86" i="5"/>
  <c r="E83" i="5"/>
  <c r="E82" i="5"/>
  <c r="E81" i="5"/>
  <c r="E80" i="5"/>
  <c r="J47" i="5" l="1"/>
  <c r="E59" i="5" s="1"/>
  <c r="G59" i="5" s="1"/>
  <c r="F80" i="5"/>
  <c r="G80" i="5" s="1"/>
  <c r="H80" i="5" s="1"/>
  <c r="F85" i="5"/>
  <c r="G85" i="5" s="1"/>
  <c r="H85" i="5" s="1"/>
  <c r="F86" i="5"/>
  <c r="G86" i="5" s="1"/>
  <c r="H86" i="5" s="1"/>
  <c r="F79" i="5"/>
  <c r="G79" i="5" s="1"/>
  <c r="H79" i="5" s="1"/>
  <c r="F81" i="5"/>
  <c r="G81" i="5" s="1"/>
  <c r="H81" i="5" s="1"/>
  <c r="F71" i="5"/>
  <c r="H71" i="5" s="1"/>
  <c r="J71" i="5" s="1"/>
  <c r="F82" i="5"/>
  <c r="G82" i="5" s="1"/>
  <c r="H82" i="5" s="1"/>
  <c r="F83" i="5"/>
  <c r="G83" i="5" s="1"/>
  <c r="H83" i="5" s="1"/>
  <c r="F84" i="5"/>
  <c r="G84" i="5" s="1"/>
  <c r="H84" i="5" s="1"/>
</calcChain>
</file>

<file path=xl/sharedStrings.xml><?xml version="1.0" encoding="utf-8"?>
<sst xmlns="http://schemas.openxmlformats.org/spreadsheetml/2006/main" count="47" uniqueCount="47">
  <si>
    <t>SIMULEER JOUW INVESTERING (IN EURO'S)</t>
  </si>
  <si>
    <t>S.v.p. alleen de cellen invullen die turquoise blauw van kleur zijn</t>
  </si>
  <si>
    <t>Referentie prijs</t>
  </si>
  <si>
    <t>Korting</t>
  </si>
  <si>
    <t>Inschrijvingsprijs</t>
  </si>
  <si>
    <t>(3) bij aankoop van 10 aandelen krijg je 1 aandeel gratis</t>
  </si>
  <si>
    <t xml:space="preserve">(4) berekend op basis van het totale aantal geïnvesteerde aandelen tegen de referentieprijs van het aandeel		</t>
  </si>
  <si>
    <t>Bruto jaarsalaris  (inclusief eventuele bonus)</t>
  </si>
  <si>
    <t>Maximum toegestaan bedrag om te investeren (2)</t>
  </si>
  <si>
    <r>
      <rPr>
        <b/>
        <u/>
        <sz val="18"/>
        <color rgb="FF000059"/>
        <rFont val="Century Gothic"/>
        <family val="2"/>
      </rPr>
      <t>Stap 2 :</t>
    </r>
    <r>
      <rPr>
        <b/>
        <sz val="18"/>
        <color rgb="FF000059"/>
        <rFont val="Century Gothic"/>
        <family val="2"/>
      </rPr>
      <t xml:space="preserve"> Voer het bedrag in dat je wilt investeren (binnen de toegestane limiet)</t>
    </r>
  </si>
  <si>
    <t>Minimaal € 50,- | Maximaal 1 / 4e van het bruto jaarsalaris (binnen de grens van € 50.000,- bruto)</t>
  </si>
  <si>
    <t>Bruto bedrag dat je wilt investeren</t>
  </si>
  <si>
    <r>
      <rPr>
        <b/>
        <u/>
        <sz val="18"/>
        <color rgb="FF000059"/>
        <rFont val="Century Gothic"/>
        <family val="2"/>
      </rPr>
      <t>Stap 3 :</t>
    </r>
    <r>
      <rPr>
        <b/>
        <sz val="18"/>
        <color rgb="FF000059"/>
        <rFont val="Century Gothic"/>
        <family val="2"/>
      </rPr>
      <t xml:space="preserve"> Maak jouw investering bij inschrijving zichtbaar</t>
    </r>
  </si>
  <si>
    <t>Geïnvesteerd bedrag</t>
  </si>
  <si>
    <t>(binnen het maximaal toegestane bedrag)</t>
  </si>
  <si>
    <t>(tegen de inschrijvingsprijs)</t>
  </si>
  <si>
    <t>Aantal aandelen waarin is geïnvesteerd</t>
  </si>
  <si>
    <t>Aantal aangeboden aandelen</t>
  </si>
  <si>
    <t>(Gratis aandelen) (3)</t>
  </si>
  <si>
    <t>Totaal aantal geïnvesteerde</t>
  </si>
  <si>
    <t>aandelen</t>
  </si>
  <si>
    <t>Totaal werkelijk geïnvesteerd</t>
  </si>
  <si>
    <t>bedrag (4)</t>
  </si>
  <si>
    <t>Bedrag van het voordeel (korting en gratis aandelen) bij jouw investering :</t>
  </si>
  <si>
    <r>
      <rPr>
        <b/>
        <u/>
        <sz val="18"/>
        <color rgb="FF000059"/>
        <rFont val="Century Gothic"/>
        <family val="2"/>
      </rPr>
      <t>Stap 4 :</t>
    </r>
    <r>
      <rPr>
        <b/>
        <sz val="18"/>
        <color rgb="FF000059"/>
        <rFont val="Century Gothic"/>
        <family val="2"/>
      </rPr>
      <t xml:space="preserve"> Simuleer jouw investering door het invoeren van een geschatte prijs (van het aandeel) aan het </t>
    </r>
    <r>
      <rPr>
        <b/>
        <u/>
        <sz val="18"/>
        <color rgb="FF000059"/>
        <rFont val="Century Gothic"/>
        <family val="2"/>
      </rPr>
      <t>einde van de blokkeringsperiode</t>
    </r>
  </si>
  <si>
    <t>(duur van 3 jaar)</t>
  </si>
  <si>
    <t>Jouw belegging volgt de waardeontwikkeling van de Elis aandelenkoers, zowel naar boven als naar beneden. Er bestaat dus risico op kapitaalverlies.</t>
  </si>
  <si>
    <t>Geschatte koers van het aandeel</t>
  </si>
  <si>
    <t>Elis op de vervaldag</t>
  </si>
  <si>
    <t>Waardeontwikkeling  van het</t>
  </si>
  <si>
    <t>aandeel op de vervaldag</t>
  </si>
  <si>
    <t xml:space="preserve">Geschatte eindwaarde </t>
  </si>
  <si>
    <t>van jouw belegging</t>
  </si>
  <si>
    <t>Geschatte totale winst</t>
  </si>
  <si>
    <t xml:space="preserve">Geschatte totale </t>
  </si>
  <si>
    <t>winst</t>
  </si>
  <si>
    <t>Geschatte totale winst als een %</t>
  </si>
  <si>
    <t>van de oorspronkelijke  investering</t>
  </si>
  <si>
    <t>TABEL MET SCHOMMELINGEN VAN AANDELENKOERSEN</t>
  </si>
  <si>
    <t>Waardeotwikkeling van het aandeel op de vervaldag</t>
  </si>
  <si>
    <t>Geschatte koers van het aandeel Elis op de vervaldag</t>
  </si>
  <si>
    <t>Geschatte eindwaarde van jouw belegging</t>
  </si>
  <si>
    <t>Geschatte totale winst in % van de initiele investering</t>
  </si>
  <si>
    <t>Let op: Alle bedragen en mogelijke winsten zijn exclusief belastingen en sociale premies.</t>
  </si>
  <si>
    <r>
      <rPr>
        <b/>
        <u/>
        <sz val="18"/>
        <color rgb="FF000059"/>
        <rFont val="Century Gothic"/>
        <family val="2"/>
      </rPr>
      <t>Stap 1</t>
    </r>
    <r>
      <rPr>
        <b/>
        <sz val="18"/>
        <color rgb="FF000059"/>
        <rFont val="Century Gothic"/>
        <family val="2"/>
      </rPr>
      <t xml:space="preserve"> : Voer jouw geschatte bruto jaarsalaris in (inclusief eventuele bonus) voor 2025 (1)</t>
    </r>
  </si>
  <si>
    <t>(1) bruto jaarsalaris voor 2025 is 12x bruto maandsalaris, eindejaarsuitkering, vakantietoeslag en eventuele bonus)</t>
  </si>
  <si>
    <t xml:space="preserve">(2) overeenkomend met 25% van het geschatte bruto jaarsalaris voor 2025 binnen de limiet van € 50.000 (maximaal toegestaan bedrag om te investeren)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</si>
</sst>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7" formatCode="#,##0.000\ &quot;€&quot;;[Red]\-#,##0.000\ &quot;€&quot;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b/>
      <sz val="22"/>
      <color rgb="FF000059"/>
      <name val="Century Gothic"/>
      <family val="2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i/>
      <u/>
      <sz val="18"/>
      <color rgb="FF000059"/>
      <name val="Century Gothic"/>
      <family val="2"/>
    </font>
    <font>
      <i/>
      <sz val="11"/>
      <color rgb="FF000059"/>
      <name val="Century Gothic"/>
      <family val="2"/>
    </font>
    <font>
      <b/>
      <sz val="13"/>
      <color rgb="FF000059"/>
      <name val="Century Gothic"/>
      <family val="2"/>
    </font>
    <font>
      <b/>
      <sz val="26"/>
      <color theme="1"/>
      <name val="Century Gothic"/>
      <family val="2"/>
    </font>
    <font>
      <sz val="11"/>
      <name val="Century Gothic"/>
      <family val="2"/>
    </font>
    <font>
      <b/>
      <sz val="26"/>
      <name val="Century Gothic"/>
      <family val="2"/>
    </font>
    <font>
      <sz val="11"/>
      <color theme="0"/>
      <name val="Century Gothic"/>
      <family val="2"/>
    </font>
    <font>
      <b/>
      <u/>
      <sz val="16"/>
      <color theme="1"/>
      <name val="Century Gothic"/>
      <family val="2"/>
    </font>
    <font>
      <b/>
      <sz val="12"/>
      <name val="Century Gothic"/>
      <family val="2"/>
    </font>
    <font>
      <sz val="14"/>
      <color theme="1"/>
      <name val="Century Gothic"/>
      <family val="2"/>
    </font>
    <font>
      <sz val="16"/>
      <color theme="1"/>
      <name val="Century Gothic"/>
      <family val="2"/>
    </font>
    <font>
      <sz val="16"/>
      <color theme="0"/>
      <name val="Century Gothic"/>
      <family val="2"/>
    </font>
    <font>
      <sz val="16"/>
      <name val="Century Gothic"/>
      <family val="2"/>
    </font>
    <font>
      <u/>
      <sz val="14"/>
      <color theme="10"/>
      <name val="Century Gothic"/>
      <family val="2"/>
    </font>
    <font>
      <b/>
      <sz val="12"/>
      <color theme="0"/>
      <name val="Century Gothic"/>
      <family val="2"/>
    </font>
    <font>
      <b/>
      <sz val="20"/>
      <color rgb="FF000059"/>
      <name val="Century Gothic"/>
      <family val="2"/>
    </font>
    <font>
      <i/>
      <sz val="18"/>
      <color rgb="FF000059"/>
      <name val="Century Gothic"/>
      <family val="2"/>
    </font>
    <font>
      <b/>
      <sz val="18"/>
      <color rgb="FF16CBE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9" fontId="17" fillId="0" borderId="1" xfId="3" applyFont="1" applyBorder="1" applyProtection="1"/>
    <xf numFmtId="9" fontId="6" fillId="0" borderId="0" xfId="0" applyNumberFormat="1" applyFont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165" fontId="13" fillId="0" borderId="1" xfId="3" applyNumberFormat="1" applyFont="1" applyBorder="1" applyProtection="1"/>
    <xf numFmtId="44" fontId="9" fillId="0" borderId="1" xfId="0" applyNumberFormat="1" applyFont="1" applyBorder="1"/>
    <xf numFmtId="165" fontId="9" fillId="0" borderId="1" xfId="3" applyNumberFormat="1" applyFont="1" applyBorder="1" applyProtection="1"/>
    <xf numFmtId="165" fontId="17" fillId="3" borderId="1" xfId="3" applyNumberFormat="1" applyFont="1" applyFill="1" applyBorder="1" applyProtection="1"/>
    <xf numFmtId="44" fontId="9" fillId="3" borderId="1" xfId="0" applyNumberFormat="1" applyFont="1" applyFill="1" applyBorder="1"/>
    <xf numFmtId="9" fontId="17" fillId="3" borderId="1" xfId="3" applyFont="1" applyFill="1" applyBorder="1" applyProtection="1"/>
    <xf numFmtId="44" fontId="13" fillId="0" borderId="1" xfId="0" applyNumberFormat="1" applyFont="1" applyBorder="1"/>
    <xf numFmtId="0" fontId="7" fillId="0" borderId="0" xfId="0" applyFont="1"/>
    <xf numFmtId="0" fontId="14" fillId="0" borderId="0" xfId="0" applyFont="1" applyAlignment="1">
      <alignment horizont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9" fontId="16" fillId="0" borderId="1" xfId="3" applyFont="1" applyBorder="1" applyProtection="1"/>
    <xf numFmtId="9" fontId="19" fillId="3" borderId="1" xfId="3" applyFont="1" applyFill="1" applyBorder="1" applyProtection="1"/>
    <xf numFmtId="9" fontId="18" fillId="0" borderId="1" xfId="3" applyFont="1" applyBorder="1" applyProtection="1"/>
    <xf numFmtId="0" fontId="21" fillId="0" borderId="0" xfId="0" applyFont="1" applyAlignment="1">
      <alignment horizontal="left" vertical="center"/>
    </xf>
    <xf numFmtId="0" fontId="20" fillId="0" borderId="0" xfId="0" applyFont="1"/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44" fontId="7" fillId="0" borderId="0" xfId="0" applyNumberFormat="1" applyFont="1"/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44" fontId="8" fillId="0" borderId="0" xfId="1" applyFont="1" applyAlignment="1" applyProtection="1">
      <alignment horizontal="center"/>
      <protection locked="0"/>
    </xf>
    <xf numFmtId="44" fontId="8" fillId="0" borderId="0" xfId="1" applyFont="1" applyProtection="1">
      <protection locked="0"/>
    </xf>
    <xf numFmtId="0" fontId="29" fillId="0" borderId="0" xfId="0" applyFont="1"/>
    <xf numFmtId="0" fontId="29" fillId="5" borderId="0" xfId="0" applyFont="1" applyFill="1"/>
    <xf numFmtId="0" fontId="10" fillId="5" borderId="0" xfId="0" applyFont="1" applyFill="1" applyAlignment="1">
      <alignment horizontal="center"/>
    </xf>
    <xf numFmtId="166" fontId="22" fillId="0" borderId="0" xfId="1" applyNumberFormat="1" applyFont="1" applyFill="1" applyBorder="1" applyProtection="1">
      <protection hidden="1"/>
    </xf>
    <xf numFmtId="0" fontId="25" fillId="0" borderId="0" xfId="0" applyFont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44" fontId="11" fillId="0" borderId="0" xfId="1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4" applyFont="1" applyFill="1" applyBorder="1" applyAlignment="1" applyProtection="1">
      <alignment horizontal="left" vertic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4" borderId="0" xfId="0" applyFont="1" applyFill="1"/>
    <xf numFmtId="0" fontId="34" fillId="4" borderId="0" xfId="0" applyFont="1" applyFill="1"/>
    <xf numFmtId="0" fontId="37" fillId="0" borderId="0" xfId="0" applyFont="1"/>
    <xf numFmtId="0" fontId="38" fillId="4" borderId="0" xfId="0" applyFont="1" applyFill="1" applyAlignment="1">
      <alignment horizontal="center" vertical="center" wrapText="1"/>
    </xf>
    <xf numFmtId="0" fontId="38" fillId="4" borderId="0" xfId="0" applyFont="1" applyFill="1" applyAlignment="1">
      <alignment horizontal="center" wrapText="1"/>
    </xf>
    <xf numFmtId="0" fontId="39" fillId="0" borderId="0" xfId="0" applyFont="1"/>
    <xf numFmtId="164" fontId="40" fillId="0" borderId="0" xfId="0" applyNumberFormat="1" applyFont="1"/>
    <xf numFmtId="2" fontId="7" fillId="0" borderId="0" xfId="0" applyNumberFormat="1" applyFont="1"/>
    <xf numFmtId="0" fontId="41" fillId="4" borderId="0" xfId="0" applyFont="1" applyFill="1"/>
    <xf numFmtId="44" fontId="42" fillId="4" borderId="0" xfId="1" applyFont="1" applyFill="1" applyBorder="1" applyAlignment="1" applyProtection="1">
      <alignment horizontal="left"/>
    </xf>
    <xf numFmtId="44" fontId="42" fillId="4" borderId="0" xfId="1" applyFont="1" applyFill="1" applyBorder="1" applyAlignment="1" applyProtection="1">
      <alignment horizontal="center"/>
    </xf>
    <xf numFmtId="0" fontId="42" fillId="0" borderId="0" xfId="0" applyFont="1"/>
    <xf numFmtId="0" fontId="40" fillId="0" borderId="0" xfId="0" applyFont="1"/>
    <xf numFmtId="44" fontId="34" fillId="0" borderId="0" xfId="1" applyFont="1" applyBorder="1" applyAlignment="1" applyProtection="1">
      <alignment horizontal="left"/>
    </xf>
    <xf numFmtId="44" fontId="7" fillId="0" borderId="0" xfId="1" applyFont="1" applyBorder="1" applyAlignment="1" applyProtection="1">
      <alignment horizontal="left"/>
    </xf>
    <xf numFmtId="44" fontId="7" fillId="0" borderId="0" xfId="1" applyFont="1" applyBorder="1" applyAlignment="1" applyProtection="1">
      <alignment horizontal="center"/>
    </xf>
    <xf numFmtId="0" fontId="43" fillId="0" borderId="0" xfId="4" applyFont="1" applyFill="1" applyBorder="1" applyAlignment="1" applyProtection="1">
      <alignment horizontal="left"/>
    </xf>
    <xf numFmtId="166" fontId="22" fillId="0" borderId="0" xfId="1" applyNumberFormat="1" applyFont="1" applyFill="1" applyBorder="1" applyProtection="1"/>
    <xf numFmtId="2" fontId="22" fillId="0" borderId="0" xfId="1" applyNumberFormat="1" applyFont="1" applyFill="1" applyBorder="1" applyAlignment="1" applyProtection="1">
      <alignment horizontal="center"/>
    </xf>
    <xf numFmtId="1" fontId="22" fillId="0" borderId="0" xfId="1" applyNumberFormat="1" applyFont="1" applyFill="1" applyBorder="1" applyAlignment="1" applyProtection="1">
      <alignment horizontal="center"/>
    </xf>
    <xf numFmtId="0" fontId="7" fillId="5" borderId="0" xfId="0" applyFont="1" applyFill="1"/>
    <xf numFmtId="0" fontId="12" fillId="5" borderId="0" xfId="0" applyFont="1" applyFill="1" applyAlignment="1">
      <alignment horizontal="center" vertical="center" wrapText="1"/>
    </xf>
    <xf numFmtId="0" fontId="44" fillId="5" borderId="0" xfId="0" applyFont="1" applyFill="1" applyAlignment="1">
      <alignment horizontal="center" vertical="center" wrapText="1"/>
    </xf>
    <xf numFmtId="44" fontId="45" fillId="5" borderId="0" xfId="0" applyNumberFormat="1" applyFont="1" applyFill="1" applyAlignment="1">
      <alignment horizontal="center"/>
    </xf>
    <xf numFmtId="10" fontId="45" fillId="5" borderId="0" xfId="3" applyNumberFormat="1" applyFont="1" applyFill="1" applyBorder="1" applyAlignment="1" applyProtection="1">
      <alignment horizontal="left"/>
    </xf>
    <xf numFmtId="0" fontId="45" fillId="5" borderId="0" xfId="3" applyNumberFormat="1" applyFont="1" applyFill="1" applyBorder="1" applyAlignment="1" applyProtection="1">
      <alignment horizontal="center"/>
    </xf>
    <xf numFmtId="44" fontId="45" fillId="0" borderId="0" xfId="0" applyNumberFormat="1" applyFont="1" applyAlignment="1">
      <alignment horizontal="center"/>
    </xf>
    <xf numFmtId="0" fontId="45" fillId="0" borderId="0" xfId="3" applyNumberFormat="1" applyFont="1" applyFill="1" applyBorder="1" applyAlignment="1" applyProtection="1">
      <alignment horizontal="center"/>
    </xf>
    <xf numFmtId="0" fontId="46" fillId="0" borderId="0" xfId="0" applyFont="1" applyAlignment="1">
      <alignment horizontal="center"/>
    </xf>
    <xf numFmtId="166" fontId="47" fillId="0" borderId="0" xfId="1" applyNumberFormat="1" applyFont="1" applyFill="1" applyBorder="1" applyProtection="1">
      <protection locked="0"/>
    </xf>
    <xf numFmtId="10" fontId="22" fillId="0" borderId="0" xfId="3" applyNumberFormat="1" applyFont="1" applyFill="1" applyBorder="1" applyAlignment="1" applyProtection="1">
      <alignment horizontal="center"/>
    </xf>
    <xf numFmtId="44" fontId="22" fillId="0" borderId="0" xfId="1" applyFont="1" applyFill="1" applyBorder="1" applyProtection="1"/>
    <xf numFmtId="9" fontId="22" fillId="0" borderId="0" xfId="3" applyFont="1" applyFill="1" applyBorder="1" applyAlignment="1" applyProtection="1">
      <alignment horizontal="center"/>
    </xf>
    <xf numFmtId="0" fontId="1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167" fontId="6" fillId="0" borderId="0" xfId="1" applyNumberFormat="1" applyFont="1" applyFill="1" applyAlignment="1" applyProtection="1">
      <alignment horizontal="left" vertical="center"/>
      <protection hidden="1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EAEAEA"/>
      <color rgb="FF000059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14</xdr:row>
      <xdr:rowOff>3054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>
    <xdr:from>
      <xdr:col>3</xdr:col>
      <xdr:colOff>1858496</xdr:colOff>
      <xdr:row>8</xdr:row>
      <xdr:rowOff>209736</xdr:rowOff>
    </xdr:from>
    <xdr:to>
      <xdr:col>4</xdr:col>
      <xdr:colOff>1226295</xdr:colOff>
      <xdr:row>12</xdr:row>
      <xdr:rowOff>179294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814172" y="2562971"/>
          <a:ext cx="1261594" cy="1101352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531999</xdr:colOff>
      <xdr:row>9</xdr:row>
      <xdr:rowOff>26188</xdr:rowOff>
    </xdr:from>
    <xdr:to>
      <xdr:col>5</xdr:col>
      <xdr:colOff>1469653</xdr:colOff>
      <xdr:row>12</xdr:row>
      <xdr:rowOff>10036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31293" y="2659570"/>
          <a:ext cx="937654" cy="835495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344209</xdr:colOff>
      <xdr:row>8</xdr:row>
      <xdr:rowOff>265767</xdr:rowOff>
    </xdr:from>
    <xdr:to>
      <xdr:col>6</xdr:col>
      <xdr:colOff>1441132</xdr:colOff>
      <xdr:row>12</xdr:row>
      <xdr:rowOff>75267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15738" y="2619002"/>
          <a:ext cx="1096923" cy="941294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794734</xdr:colOff>
      <xdr:row>54</xdr:row>
      <xdr:rowOff>25066</xdr:rowOff>
    </xdr:from>
    <xdr:to>
      <xdr:col>4</xdr:col>
      <xdr:colOff>1343422</xdr:colOff>
      <xdr:row>56</xdr:row>
      <xdr:rowOff>179375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>
    <xdr:from>
      <xdr:col>3</xdr:col>
      <xdr:colOff>19240</xdr:colOff>
      <xdr:row>21</xdr:row>
      <xdr:rowOff>68072</xdr:rowOff>
    </xdr:from>
    <xdr:to>
      <xdr:col>4</xdr:col>
      <xdr:colOff>215008</xdr:colOff>
      <xdr:row>23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95622" y="5962366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21</xdr:row>
      <xdr:rowOff>161566</xdr:rowOff>
    </xdr:from>
    <xdr:to>
      <xdr:col>5</xdr:col>
      <xdr:colOff>345290</xdr:colOff>
      <xdr:row>23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1765480</xdr:colOff>
      <xdr:row>21</xdr:row>
      <xdr:rowOff>71082</xdr:rowOff>
    </xdr:from>
    <xdr:to>
      <xdr:col>7</xdr:col>
      <xdr:colOff>212922</xdr:colOff>
      <xdr:row>23</xdr:row>
      <xdr:rowOff>190500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9228598" y="5965376"/>
          <a:ext cx="1999706" cy="623683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45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715476</xdr:colOff>
      <xdr:row>45</xdr:row>
      <xdr:rowOff>93494</xdr:rowOff>
    </xdr:from>
    <xdr:to>
      <xdr:col>2</xdr:col>
      <xdr:colOff>137436</xdr:colOff>
      <xdr:row>47</xdr:row>
      <xdr:rowOff>190500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15476" y="11523494"/>
          <a:ext cx="18312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45</xdr:row>
      <xdr:rowOff>80210</xdr:rowOff>
    </xdr:from>
    <xdr:to>
      <xdr:col>4</xdr:col>
      <xdr:colOff>1077094</xdr:colOff>
      <xdr:row>48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45</xdr:row>
      <xdr:rowOff>160421</xdr:rowOff>
    </xdr:from>
    <xdr:to>
      <xdr:col>6</xdr:col>
      <xdr:colOff>1277174</xdr:colOff>
      <xdr:row>47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649944</xdr:colOff>
      <xdr:row>45</xdr:row>
      <xdr:rowOff>160421</xdr:rowOff>
    </xdr:from>
    <xdr:to>
      <xdr:col>8</xdr:col>
      <xdr:colOff>1093411</xdr:colOff>
      <xdr:row>47</xdr:row>
      <xdr:rowOff>103711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508456</xdr:colOff>
      <xdr:row>69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17721" y="17580816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69</xdr:row>
      <xdr:rowOff>59876</xdr:rowOff>
    </xdr:from>
    <xdr:to>
      <xdr:col>2</xdr:col>
      <xdr:colOff>103821</xdr:colOff>
      <xdr:row>71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672361</xdr:colOff>
      <xdr:row>69</xdr:row>
      <xdr:rowOff>171626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79832" y="17596773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799817</xdr:colOff>
      <xdr:row>69</xdr:row>
      <xdr:rowOff>155669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91552" y="17580816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604832</xdr:colOff>
      <xdr:row>69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939332" y="17587539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51</xdr:row>
      <xdr:rowOff>168088</xdr:rowOff>
    </xdr:from>
    <xdr:to>
      <xdr:col>8</xdr:col>
      <xdr:colOff>1725705</xdr:colOff>
      <xdr:row>59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100852</xdr:colOff>
      <xdr:row>53</xdr:row>
      <xdr:rowOff>190500</xdr:rowOff>
    </xdr:from>
    <xdr:to>
      <xdr:col>6</xdr:col>
      <xdr:colOff>754902</xdr:colOff>
      <xdr:row>57</xdr:row>
      <xdr:rowOff>37539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5352" y="13480676"/>
          <a:ext cx="647700" cy="676275"/>
        </a:xfrm>
        <a:prstGeom prst="rect">
          <a:avLst/>
        </a:prstGeom>
      </xdr:spPr>
    </xdr:pic>
    <xdr:clientData/>
  </xdr:twoCellAnchor>
  <xdr:twoCellAnchor editAs="oneCell">
    <xdr:from>
      <xdr:col>8</xdr:col>
      <xdr:colOff>605118</xdr:colOff>
      <xdr:row>0</xdr:row>
      <xdr:rowOff>44824</xdr:rowOff>
    </xdr:from>
    <xdr:to>
      <xdr:col>9</xdr:col>
      <xdr:colOff>1506656</xdr:colOff>
      <xdr:row>2</xdr:row>
      <xdr:rowOff>522658</xdr:rowOff>
    </xdr:to>
    <xdr:pic>
      <xdr:nvPicPr>
        <xdr:cNvPr id="13" name="Picture 66">
          <a:extLst>
            <a:ext uri="{FF2B5EF4-FFF2-40B4-BE49-F238E27FC236}">
              <a16:creationId xmlns:a16="http://schemas.microsoft.com/office/drawing/2014/main" id="{9D10D718-6C78-4850-9BE0-486E0B394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12589" y="44824"/>
          <a:ext cx="2649655" cy="903658"/>
        </a:xfrm>
        <a:prstGeom prst="rect">
          <a:avLst/>
        </a:prstGeom>
      </xdr:spPr>
    </xdr:pic>
    <xdr:clientData/>
  </xdr:twoCellAnchor>
  <xdr:oneCellAnchor>
    <xdr:from>
      <xdr:col>3</xdr:col>
      <xdr:colOff>1602442</xdr:colOff>
      <xdr:row>1</xdr:row>
      <xdr:rowOff>89646</xdr:rowOff>
    </xdr:from>
    <xdr:ext cx="5973238" cy="941412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2F444F06-922E-419C-BDBB-EFCABE551DA9}"/>
            </a:ext>
          </a:extLst>
        </xdr:cNvPr>
        <xdr:cNvSpPr/>
      </xdr:nvSpPr>
      <xdr:spPr>
        <a:xfrm>
          <a:off x="5378824" y="280146"/>
          <a:ext cx="5973238" cy="9414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5875">
                <a:solidFill>
                  <a:srgbClr val="000059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Century Gothic" panose="020B0502020202020204" pitchFamily="34" charset="0"/>
            </a:rPr>
            <a:t>ELIS FOR ALL 2025</a:t>
          </a:r>
        </a:p>
      </xdr:txBody>
    </xdr:sp>
    <xdr:clientData/>
  </xdr:oneCellAnchor>
  <xdr:twoCellAnchor>
    <xdr:from>
      <xdr:col>5</xdr:col>
      <xdr:colOff>81992</xdr:colOff>
      <xdr:row>33</xdr:row>
      <xdr:rowOff>41179</xdr:rowOff>
    </xdr:from>
    <xdr:to>
      <xdr:col>6</xdr:col>
      <xdr:colOff>221731</xdr:colOff>
      <xdr:row>35</xdr:row>
      <xdr:rowOff>188528</xdr:rowOff>
    </xdr:to>
    <xdr:sp macro="" textlink="">
      <xdr:nvSpPr>
        <xdr:cNvPr id="16" name="Rectangle : coins arrondis 15">
          <a:extLst>
            <a:ext uri="{FF2B5EF4-FFF2-40B4-BE49-F238E27FC236}">
              <a16:creationId xmlns:a16="http://schemas.microsoft.com/office/drawing/2014/main" id="{962A4F96-77F7-4DD6-8B4D-AB3ADF3E0333}"/>
            </a:ext>
          </a:extLst>
        </xdr:cNvPr>
        <xdr:cNvSpPr/>
      </xdr:nvSpPr>
      <xdr:spPr>
        <a:xfrm>
          <a:off x="7545110" y="8669708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1327324</xdr:colOff>
      <xdr:row>45</xdr:row>
      <xdr:rowOff>89012</xdr:rowOff>
    </xdr:from>
    <xdr:to>
      <xdr:col>3</xdr:col>
      <xdr:colOff>1791432</xdr:colOff>
      <xdr:row>47</xdr:row>
      <xdr:rowOff>186018</xdr:rowOff>
    </xdr:to>
    <xdr:sp macro="" textlink="">
      <xdr:nvSpPr>
        <xdr:cNvPr id="17" name="Rectangle : coins arrondis 16">
          <a:extLst>
            <a:ext uri="{FF2B5EF4-FFF2-40B4-BE49-F238E27FC236}">
              <a16:creationId xmlns:a16="http://schemas.microsoft.com/office/drawing/2014/main" id="{B9B46A5E-3B64-4695-9BB1-3F764EC52BFC}"/>
            </a:ext>
          </a:extLst>
        </xdr:cNvPr>
        <xdr:cNvSpPr/>
      </xdr:nvSpPr>
      <xdr:spPr>
        <a:xfrm>
          <a:off x="3736589" y="11519012"/>
          <a:ext cx="18312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45376</xdr:colOff>
      <xdr:row>45</xdr:row>
      <xdr:rowOff>84530</xdr:rowOff>
    </xdr:from>
    <xdr:to>
      <xdr:col>6</xdr:col>
      <xdr:colOff>5219</xdr:colOff>
      <xdr:row>47</xdr:row>
      <xdr:rowOff>181536</xdr:rowOff>
    </xdr:to>
    <xdr:sp macro="" textlink="">
      <xdr:nvSpPr>
        <xdr:cNvPr id="18" name="Rectangle : coins arrondis 17">
          <a:extLst>
            <a:ext uri="{FF2B5EF4-FFF2-40B4-BE49-F238E27FC236}">
              <a16:creationId xmlns:a16="http://schemas.microsoft.com/office/drawing/2014/main" id="{B80E8071-D86F-4AB7-B430-8833EE056FA3}"/>
            </a:ext>
          </a:extLst>
        </xdr:cNvPr>
        <xdr:cNvSpPr/>
      </xdr:nvSpPr>
      <xdr:spPr>
        <a:xfrm>
          <a:off x="7508494" y="11514530"/>
          <a:ext cx="18312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1620932</xdr:colOff>
      <xdr:row>45</xdr:row>
      <xdr:rowOff>91254</xdr:rowOff>
    </xdr:from>
    <xdr:to>
      <xdr:col>8</xdr:col>
      <xdr:colOff>79186</xdr:colOff>
      <xdr:row>47</xdr:row>
      <xdr:rowOff>188260</xdr:rowOff>
    </xdr:to>
    <xdr:sp macro="" textlink="">
      <xdr:nvSpPr>
        <xdr:cNvPr id="20" name="Rectangle : coins arrondis 19">
          <a:extLst>
            <a:ext uri="{FF2B5EF4-FFF2-40B4-BE49-F238E27FC236}">
              <a16:creationId xmlns:a16="http://schemas.microsoft.com/office/drawing/2014/main" id="{0AA69155-0638-4144-AC12-6C92797C3BA3}"/>
            </a:ext>
          </a:extLst>
        </xdr:cNvPr>
        <xdr:cNvSpPr/>
      </xdr:nvSpPr>
      <xdr:spPr>
        <a:xfrm>
          <a:off x="10955432" y="11521254"/>
          <a:ext cx="18312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1594044</xdr:colOff>
      <xdr:row>45</xdr:row>
      <xdr:rowOff>86772</xdr:rowOff>
    </xdr:from>
    <xdr:to>
      <xdr:col>10</xdr:col>
      <xdr:colOff>141946</xdr:colOff>
      <xdr:row>47</xdr:row>
      <xdr:rowOff>183778</xdr:rowOff>
    </xdr:to>
    <xdr:sp macro="" textlink="">
      <xdr:nvSpPr>
        <xdr:cNvPr id="21" name="Rectangle : coins arrondis 20">
          <a:extLst>
            <a:ext uri="{FF2B5EF4-FFF2-40B4-BE49-F238E27FC236}">
              <a16:creationId xmlns:a16="http://schemas.microsoft.com/office/drawing/2014/main" id="{28766BA2-CBF3-407E-B505-9C59F5C57759}"/>
            </a:ext>
          </a:extLst>
        </xdr:cNvPr>
        <xdr:cNvSpPr/>
      </xdr:nvSpPr>
      <xdr:spPr>
        <a:xfrm>
          <a:off x="14301515" y="11516772"/>
          <a:ext cx="18312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1349733</xdr:colOff>
      <xdr:row>69</xdr:row>
      <xdr:rowOff>66600</xdr:rowOff>
    </xdr:from>
    <xdr:to>
      <xdr:col>3</xdr:col>
      <xdr:colOff>1813841</xdr:colOff>
      <xdr:row>71</xdr:row>
      <xdr:rowOff>163606</xdr:rowOff>
    </xdr:to>
    <xdr:sp macro="" textlink="">
      <xdr:nvSpPr>
        <xdr:cNvPr id="34" name="Rectangle : coins arrondis 33">
          <a:extLst>
            <a:ext uri="{FF2B5EF4-FFF2-40B4-BE49-F238E27FC236}">
              <a16:creationId xmlns:a16="http://schemas.microsoft.com/office/drawing/2014/main" id="{FE75D2E8-5A03-4CA5-B135-197EA47A8E2A}"/>
            </a:ext>
          </a:extLst>
        </xdr:cNvPr>
        <xdr:cNvSpPr/>
      </xdr:nvSpPr>
      <xdr:spPr>
        <a:xfrm>
          <a:off x="3758998" y="17491747"/>
          <a:ext cx="18312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78992</xdr:colOff>
      <xdr:row>69</xdr:row>
      <xdr:rowOff>62118</xdr:rowOff>
    </xdr:from>
    <xdr:to>
      <xdr:col>6</xdr:col>
      <xdr:colOff>38835</xdr:colOff>
      <xdr:row>71</xdr:row>
      <xdr:rowOff>159124</xdr:rowOff>
    </xdr:to>
    <xdr:sp macro="" textlink="">
      <xdr:nvSpPr>
        <xdr:cNvPr id="38" name="Rectangle : coins arrondis 37">
          <a:extLst>
            <a:ext uri="{FF2B5EF4-FFF2-40B4-BE49-F238E27FC236}">
              <a16:creationId xmlns:a16="http://schemas.microsoft.com/office/drawing/2014/main" id="{68A36657-962B-4AE0-B798-2FD1C93BCEE4}"/>
            </a:ext>
          </a:extLst>
        </xdr:cNvPr>
        <xdr:cNvSpPr/>
      </xdr:nvSpPr>
      <xdr:spPr>
        <a:xfrm>
          <a:off x="7542110" y="17487265"/>
          <a:ext cx="18312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1632135</xdr:colOff>
      <xdr:row>69</xdr:row>
      <xdr:rowOff>68841</xdr:rowOff>
    </xdr:from>
    <xdr:to>
      <xdr:col>8</xdr:col>
      <xdr:colOff>90389</xdr:colOff>
      <xdr:row>71</xdr:row>
      <xdr:rowOff>165847</xdr:rowOff>
    </xdr:to>
    <xdr:sp macro="" textlink="">
      <xdr:nvSpPr>
        <xdr:cNvPr id="39" name="Rectangle : coins arrondis 38">
          <a:extLst>
            <a:ext uri="{FF2B5EF4-FFF2-40B4-BE49-F238E27FC236}">
              <a16:creationId xmlns:a16="http://schemas.microsoft.com/office/drawing/2014/main" id="{0D2B27E5-4595-42A1-981B-A5121347825D}"/>
            </a:ext>
          </a:extLst>
        </xdr:cNvPr>
        <xdr:cNvSpPr/>
      </xdr:nvSpPr>
      <xdr:spPr>
        <a:xfrm>
          <a:off x="10966635" y="17493988"/>
          <a:ext cx="18312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1616453</xdr:colOff>
      <xdr:row>69</xdr:row>
      <xdr:rowOff>64359</xdr:rowOff>
    </xdr:from>
    <xdr:to>
      <xdr:col>10</xdr:col>
      <xdr:colOff>164355</xdr:colOff>
      <xdr:row>71</xdr:row>
      <xdr:rowOff>161365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926C3D3E-921D-4697-BF89-C11913C36B92}"/>
            </a:ext>
          </a:extLst>
        </xdr:cNvPr>
        <xdr:cNvSpPr/>
      </xdr:nvSpPr>
      <xdr:spPr>
        <a:xfrm>
          <a:off x="14323924" y="17489506"/>
          <a:ext cx="1831225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1:K96"/>
  <sheetViews>
    <sheetView showGridLines="0" tabSelected="1" zoomScale="95" zoomScaleNormal="95" workbookViewId="0">
      <selection activeCell="D23" sqref="D23"/>
    </sheetView>
  </sheetViews>
  <sheetFormatPr baseColWidth="10" defaultColWidth="11.453125" defaultRowHeight="14.5" x14ac:dyDescent="0.35"/>
  <cols>
    <col min="2" max="2" width="24.7265625" customWidth="1"/>
    <col min="3" max="3" width="20.54296875" customWidth="1"/>
    <col min="4" max="4" width="27.1796875" customWidth="1"/>
    <col min="5" max="5" width="28" customWidth="1"/>
    <col min="6" max="6" width="28.1796875" customWidth="1"/>
    <col min="7" max="7" width="25.1796875" customWidth="1"/>
    <col min="8" max="8" width="25.453125" customWidth="1"/>
    <col min="9" max="9" width="26.1796875" customWidth="1"/>
    <col min="10" max="10" width="23" customWidth="1"/>
    <col min="11" max="11" width="15.453125" bestFit="1" customWidth="1"/>
    <col min="12" max="12" width="23.54296875" customWidth="1"/>
  </cols>
  <sheetData>
    <row r="1" spans="1:1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49" x14ac:dyDescent="0.9">
      <c r="A3" s="11"/>
      <c r="B3" s="11"/>
      <c r="C3" s="11"/>
      <c r="D3" s="50"/>
      <c r="E3" s="11"/>
      <c r="F3" s="31"/>
      <c r="G3" s="11"/>
      <c r="H3" s="11"/>
      <c r="I3" s="11"/>
      <c r="J3" s="11"/>
      <c r="K3" s="11"/>
    </row>
    <row r="4" spans="1:11" ht="32" x14ac:dyDescent="0.6">
      <c r="A4" s="11"/>
      <c r="B4" s="51"/>
      <c r="C4" s="51"/>
      <c r="D4" s="52"/>
      <c r="E4" s="11"/>
      <c r="F4" s="32" t="s">
        <v>0</v>
      </c>
      <c r="G4" s="11"/>
      <c r="H4" s="11"/>
      <c r="I4" s="11"/>
      <c r="J4" s="11"/>
      <c r="K4" s="11"/>
    </row>
    <row r="5" spans="1:11" x14ac:dyDescent="0.35">
      <c r="A5" s="53"/>
      <c r="B5" s="54"/>
      <c r="C5" s="54"/>
      <c r="D5" s="51"/>
      <c r="E5" s="11"/>
      <c r="F5" s="11"/>
      <c r="G5" s="11"/>
      <c r="H5" s="11"/>
      <c r="I5" s="11"/>
      <c r="J5" s="11"/>
      <c r="K5" s="11"/>
    </row>
    <row r="6" spans="1:11" ht="19.5" x14ac:dyDescent="0.35">
      <c r="A6" s="53"/>
      <c r="B6" s="54"/>
      <c r="C6" s="54"/>
      <c r="D6" s="51"/>
      <c r="E6" s="11"/>
      <c r="F6" s="33" t="s">
        <v>1</v>
      </c>
      <c r="G6" s="11"/>
      <c r="H6" s="55"/>
      <c r="I6" s="11"/>
      <c r="J6" s="11"/>
      <c r="K6" s="11"/>
    </row>
    <row r="7" spans="1:11" ht="20.5" x14ac:dyDescent="0.4">
      <c r="A7" s="53"/>
      <c r="B7" s="56"/>
      <c r="C7" s="57"/>
      <c r="D7" s="51"/>
      <c r="E7" s="11"/>
      <c r="F7" s="11"/>
      <c r="G7" s="11"/>
      <c r="H7" s="58"/>
      <c r="I7" s="59"/>
      <c r="J7" s="60"/>
      <c r="K7" s="11"/>
    </row>
    <row r="8" spans="1:11" s="34" customFormat="1" ht="21.5" x14ac:dyDescent="0.5">
      <c r="A8" s="61"/>
      <c r="B8" s="62"/>
      <c r="C8" s="63"/>
      <c r="D8" s="64"/>
      <c r="E8" s="65"/>
      <c r="F8" s="65"/>
      <c r="G8" s="65"/>
      <c r="H8" s="65"/>
      <c r="I8" s="65"/>
      <c r="J8" s="65"/>
      <c r="K8" s="65"/>
    </row>
    <row r="9" spans="1:11" s="34" customFormat="1" ht="21.5" x14ac:dyDescent="0.5">
      <c r="A9" s="61"/>
      <c r="B9" s="62"/>
      <c r="C9" s="63"/>
      <c r="D9" s="64"/>
      <c r="E9" s="65"/>
      <c r="F9" s="65"/>
      <c r="G9" s="65"/>
      <c r="H9" s="65"/>
      <c r="I9" s="65"/>
      <c r="J9" s="65"/>
      <c r="K9" s="65"/>
    </row>
    <row r="10" spans="1:11" s="34" customFormat="1" ht="21.5" x14ac:dyDescent="0.5">
      <c r="A10" s="61"/>
      <c r="B10" s="62"/>
      <c r="C10" s="63"/>
      <c r="D10" s="64"/>
      <c r="E10" s="65"/>
      <c r="F10" s="65"/>
      <c r="G10" s="65"/>
      <c r="H10" s="65"/>
      <c r="I10" s="65"/>
      <c r="J10" s="65"/>
      <c r="K10" s="65"/>
    </row>
    <row r="11" spans="1:11" ht="27" x14ac:dyDescent="0.35">
      <c r="A11" s="11"/>
      <c r="B11" s="51"/>
      <c r="C11" s="66"/>
      <c r="D11" s="43" t="s">
        <v>2</v>
      </c>
      <c r="E11" s="90">
        <v>24.074999999999999</v>
      </c>
      <c r="F11" s="2">
        <v>0.3</v>
      </c>
      <c r="G11" s="3">
        <f>ROUNDUP(E11-(E11*F11),2)</f>
        <v>16.860000000000003</v>
      </c>
      <c r="H11" s="45" t="s">
        <v>4</v>
      </c>
      <c r="I11" s="11"/>
      <c r="J11" s="11"/>
      <c r="K11" s="11"/>
    </row>
    <row r="12" spans="1:11" ht="18" x14ac:dyDescent="0.35">
      <c r="A12" s="11"/>
      <c r="B12" s="11"/>
      <c r="C12" s="67"/>
      <c r="D12" s="68"/>
      <c r="E12" s="11"/>
      <c r="F12" s="11"/>
      <c r="G12" s="11"/>
      <c r="H12" s="69"/>
      <c r="I12" s="11"/>
      <c r="J12" s="11"/>
      <c r="K12" s="11"/>
    </row>
    <row r="13" spans="1:11" ht="27.75" customHeight="1" x14ac:dyDescent="0.35">
      <c r="A13" s="11"/>
      <c r="B13" s="11"/>
      <c r="C13" s="67"/>
      <c r="D13" s="68"/>
      <c r="E13" s="11"/>
      <c r="F13" s="44" t="s">
        <v>3</v>
      </c>
      <c r="G13" s="11"/>
      <c r="H13" s="69"/>
      <c r="I13" s="11"/>
      <c r="J13" s="11"/>
      <c r="K13" s="11"/>
    </row>
    <row r="14" spans="1:11" x14ac:dyDescent="0.3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3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3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35.25" customHeight="1" x14ac:dyDescent="0.35">
      <c r="A19" s="11"/>
      <c r="B19" s="11"/>
      <c r="C19" s="87" t="s">
        <v>44</v>
      </c>
      <c r="D19" s="87"/>
      <c r="E19" s="87"/>
      <c r="F19" s="87"/>
      <c r="G19" s="87"/>
      <c r="H19" s="87"/>
      <c r="I19" s="87"/>
      <c r="J19" s="11"/>
      <c r="K19" s="11"/>
    </row>
    <row r="20" spans="1:11" x14ac:dyDescent="0.3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7.5" x14ac:dyDescent="0.35">
      <c r="A21" s="11"/>
      <c r="B21" s="11"/>
      <c r="C21" s="11"/>
      <c r="D21" s="28" t="s">
        <v>7</v>
      </c>
      <c r="E21" s="11"/>
      <c r="F21" s="11"/>
      <c r="G21" s="24" t="s">
        <v>8</v>
      </c>
      <c r="H21" s="11"/>
      <c r="I21" s="11"/>
      <c r="J21" s="11"/>
      <c r="K21" s="11"/>
    </row>
    <row r="22" spans="1:11" x14ac:dyDescent="0.3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22.5" x14ac:dyDescent="0.45">
      <c r="A23" s="11"/>
      <c r="B23" s="11"/>
      <c r="C23" s="11"/>
      <c r="D23" s="35"/>
      <c r="E23" s="11"/>
      <c r="F23" s="11"/>
      <c r="G23" s="40">
        <f>IF(D23/4&gt;50000,50000,D23/4)</f>
        <v>0</v>
      </c>
      <c r="H23" s="11"/>
      <c r="I23" s="11"/>
      <c r="J23" s="11"/>
      <c r="K23" s="11"/>
    </row>
    <row r="24" spans="1:11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3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22.5" customHeight="1" x14ac:dyDescent="0.35">
      <c r="A29" s="11"/>
      <c r="B29" s="11"/>
      <c r="C29" s="87" t="s">
        <v>9</v>
      </c>
      <c r="D29" s="87"/>
      <c r="E29" s="87"/>
      <c r="F29" s="87"/>
      <c r="G29" s="87"/>
      <c r="H29" s="87"/>
      <c r="I29" s="87"/>
      <c r="J29" s="11"/>
      <c r="K29" s="11"/>
    </row>
    <row r="30" spans="1:11" ht="15" customHeight="1" x14ac:dyDescent="0.35">
      <c r="A30" s="11"/>
      <c r="B30" s="11"/>
      <c r="C30" s="11"/>
      <c r="D30" s="11"/>
      <c r="E30" s="11"/>
      <c r="F30" s="29" t="s">
        <v>10</v>
      </c>
      <c r="G30" s="30"/>
      <c r="H30" s="30"/>
      <c r="I30" s="11"/>
      <c r="J30" s="11"/>
      <c r="K30" s="11"/>
    </row>
    <row r="31" spans="1:11" ht="18" x14ac:dyDescent="0.35">
      <c r="A31" s="11"/>
      <c r="B31" s="11"/>
      <c r="C31" s="11"/>
      <c r="D31" s="11"/>
      <c r="E31" s="11"/>
      <c r="F31" s="30"/>
      <c r="G31" s="30"/>
      <c r="H31" s="30"/>
      <c r="I31" s="11"/>
      <c r="J31" s="11"/>
      <c r="K31" s="11"/>
    </row>
    <row r="32" spans="1:11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7.5" x14ac:dyDescent="0.35">
      <c r="A33" s="11"/>
      <c r="B33" s="11"/>
      <c r="C33" s="11"/>
      <c r="D33" s="11"/>
      <c r="E33" s="11"/>
      <c r="F33" s="28" t="s">
        <v>11</v>
      </c>
      <c r="G33" s="11"/>
      <c r="H33" s="11"/>
      <c r="I33" s="11"/>
      <c r="J33" s="11"/>
      <c r="K33" s="11"/>
    </row>
    <row r="34" spans="1:11" x14ac:dyDescent="0.3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9.5" x14ac:dyDescent="0.35">
      <c r="A35" s="11"/>
      <c r="B35" s="11"/>
      <c r="C35" s="11"/>
      <c r="D35" s="11"/>
      <c r="E35" s="11"/>
      <c r="F35" s="36"/>
      <c r="G35" s="11"/>
      <c r="H35" s="11"/>
      <c r="I35" s="11"/>
      <c r="J35" s="11"/>
      <c r="K35" s="11"/>
    </row>
    <row r="36" spans="1:11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5.5" x14ac:dyDescent="0.35">
      <c r="A37" s="11"/>
      <c r="B37" s="11"/>
      <c r="C37" s="11"/>
      <c r="D37" s="11"/>
      <c r="E37" s="11"/>
      <c r="F37" s="22" t="str">
        <f>IF(F35&lt;50,"Aangegeven bedrag is lager dan het vereiste minimum van € 50,-",IF(F35&gt;50000,"Maximum bedrag niet gerespecteerd",IF(F35&gt;G23,"Maximum bedrag is niet gerespecteerd","")))</f>
        <v>Aangegeven bedrag is lager dan het vereiste minimum van € 50,-</v>
      </c>
      <c r="G37" s="11"/>
      <c r="H37" s="11"/>
      <c r="I37" s="11"/>
      <c r="J37" s="11"/>
      <c r="K37" s="11"/>
    </row>
    <row r="38" spans="1:11" x14ac:dyDescent="0.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3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3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22.5" customHeight="1" x14ac:dyDescent="0.35">
      <c r="A41" s="11"/>
      <c r="B41" s="11"/>
      <c r="C41" s="87" t="s">
        <v>12</v>
      </c>
      <c r="D41" s="87"/>
      <c r="E41" s="87"/>
      <c r="F41" s="87"/>
      <c r="G41" s="87"/>
      <c r="H41" s="87"/>
      <c r="I41" s="87"/>
      <c r="J41" s="11"/>
      <c r="K41" s="11"/>
    </row>
    <row r="42" spans="1:11" ht="22.5" customHeight="1" x14ac:dyDescent="0.35">
      <c r="A42" s="11"/>
      <c r="B42" s="11"/>
      <c r="C42" s="23"/>
      <c r="D42" s="23"/>
      <c r="E42" s="23"/>
      <c r="F42" s="23"/>
      <c r="G42" s="23"/>
      <c r="H42" s="23"/>
      <c r="I42" s="23"/>
      <c r="J42" s="11"/>
      <c r="K42" s="11"/>
    </row>
    <row r="43" spans="1:11" x14ac:dyDescent="0.3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7.5" x14ac:dyDescent="0.35">
      <c r="A44" s="11"/>
      <c r="B44" s="47" t="s">
        <v>13</v>
      </c>
      <c r="C44" s="11"/>
      <c r="D44" s="46" t="s">
        <v>16</v>
      </c>
      <c r="E44" s="11"/>
      <c r="F44" s="46" t="s">
        <v>17</v>
      </c>
      <c r="G44" s="11"/>
      <c r="H44" s="24" t="s">
        <v>19</v>
      </c>
      <c r="I44" s="11"/>
      <c r="J44" s="24" t="s">
        <v>21</v>
      </c>
      <c r="K44" s="11"/>
    </row>
    <row r="45" spans="1:11" ht="17.5" x14ac:dyDescent="0.35">
      <c r="A45" s="11"/>
      <c r="B45" s="48" t="s">
        <v>14</v>
      </c>
      <c r="C45" s="11"/>
      <c r="D45" s="48" t="s">
        <v>15</v>
      </c>
      <c r="E45" s="11"/>
      <c r="F45" s="48" t="s">
        <v>18</v>
      </c>
      <c r="G45" s="11"/>
      <c r="H45" s="24" t="s">
        <v>20</v>
      </c>
      <c r="I45" s="11"/>
      <c r="J45" s="24" t="s">
        <v>22</v>
      </c>
      <c r="K45" s="11"/>
    </row>
    <row r="46" spans="1:11" x14ac:dyDescent="0.3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22.5" x14ac:dyDescent="0.45">
      <c r="A47" s="11"/>
      <c r="B47" s="70">
        <f>IF(F35&gt;G23,G23,F35)</f>
        <v>0</v>
      </c>
      <c r="C47" s="11"/>
      <c r="D47" s="71">
        <f>+B47/G11</f>
        <v>0</v>
      </c>
      <c r="E47" s="11"/>
      <c r="F47" s="72">
        <f>ROUNDDOWN(D47/10,0)</f>
        <v>0</v>
      </c>
      <c r="G47" s="11"/>
      <c r="H47" s="71">
        <f>+D47+F47</f>
        <v>0</v>
      </c>
      <c r="I47" s="11"/>
      <c r="J47" s="70">
        <f>+H47*E11</f>
        <v>0</v>
      </c>
      <c r="K47" s="11"/>
    </row>
    <row r="48" spans="1:11" x14ac:dyDescent="0.3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3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3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35">
      <c r="A51" s="11"/>
      <c r="B51" s="11"/>
      <c r="C51" s="11"/>
      <c r="D51" s="11"/>
      <c r="E51" s="11"/>
      <c r="F51" s="11"/>
      <c r="G51" s="11"/>
      <c r="H51" s="25"/>
      <c r="I51" s="11"/>
      <c r="J51" s="11"/>
      <c r="K51" s="11"/>
    </row>
    <row r="52" spans="1:11" ht="16" x14ac:dyDescent="0.35">
      <c r="A52" s="11"/>
      <c r="B52" s="86"/>
      <c r="C52" s="86"/>
      <c r="D52" s="86"/>
      <c r="E52" s="86"/>
      <c r="F52" s="86"/>
      <c r="G52" s="86"/>
      <c r="H52" s="86"/>
      <c r="I52" s="86"/>
      <c r="J52" s="86"/>
      <c r="K52" s="11"/>
    </row>
    <row r="53" spans="1:11" ht="22.5" x14ac:dyDescent="0.45">
      <c r="A53" s="11"/>
      <c r="B53" s="11"/>
      <c r="C53" s="89" t="s">
        <v>23</v>
      </c>
      <c r="D53" s="89"/>
      <c r="E53" s="89"/>
      <c r="F53" s="89"/>
      <c r="G53" s="89"/>
      <c r="H53" s="89"/>
      <c r="I53" s="89"/>
      <c r="J53" s="11"/>
      <c r="K53" s="11"/>
    </row>
    <row r="54" spans="1:11" x14ac:dyDescent="0.35">
      <c r="A54" s="11"/>
      <c r="B54" s="11"/>
      <c r="C54" s="73"/>
      <c r="D54" s="73"/>
      <c r="E54" s="73"/>
      <c r="F54" s="73"/>
      <c r="G54" s="73"/>
      <c r="H54" s="73"/>
      <c r="I54" s="73"/>
      <c r="J54" s="11"/>
      <c r="K54" s="11"/>
    </row>
    <row r="55" spans="1:11" x14ac:dyDescent="0.35">
      <c r="A55" s="11"/>
      <c r="B55" s="11"/>
      <c r="C55" s="73"/>
      <c r="D55" s="73"/>
      <c r="E55" s="73"/>
      <c r="F55" s="73"/>
      <c r="G55" s="73"/>
      <c r="H55" s="73"/>
      <c r="I55" s="73"/>
      <c r="J55" s="11"/>
      <c r="K55" s="11"/>
    </row>
    <row r="56" spans="1:11" ht="16" x14ac:dyDescent="0.35">
      <c r="A56" s="11"/>
      <c r="B56" s="49"/>
      <c r="C56" s="74"/>
      <c r="D56" s="73"/>
      <c r="E56" s="74"/>
      <c r="F56" s="74"/>
      <c r="G56" s="74"/>
      <c r="H56" s="73"/>
      <c r="I56" s="74"/>
      <c r="J56" s="49"/>
      <c r="K56" s="11"/>
    </row>
    <row r="57" spans="1:11" ht="15.65" customHeight="1" x14ac:dyDescent="0.35">
      <c r="A57" s="11"/>
      <c r="B57" s="11"/>
      <c r="C57" s="73"/>
      <c r="D57" s="73"/>
      <c r="E57" s="73"/>
      <c r="F57" s="73"/>
      <c r="G57" s="73"/>
      <c r="H57" s="73"/>
      <c r="I57" s="73"/>
      <c r="J57" s="11"/>
      <c r="K57" s="11"/>
    </row>
    <row r="58" spans="1:11" ht="15" x14ac:dyDescent="0.35">
      <c r="A58" s="11"/>
      <c r="B58" s="11"/>
      <c r="C58" s="73"/>
      <c r="D58" s="73"/>
      <c r="E58" s="75"/>
      <c r="F58" s="73"/>
      <c r="G58" s="75"/>
      <c r="H58" s="73"/>
      <c r="I58" s="73"/>
      <c r="J58" s="11"/>
      <c r="K58" s="11"/>
    </row>
    <row r="59" spans="1:11" ht="24.5" x14ac:dyDescent="0.45">
      <c r="A59" s="11"/>
      <c r="B59" s="11"/>
      <c r="C59" s="73"/>
      <c r="D59" s="73"/>
      <c r="E59" s="76">
        <f>+J47-B47</f>
        <v>0</v>
      </c>
      <c r="F59" s="42"/>
      <c r="G59" s="77" t="e">
        <f>E59/B47</f>
        <v>#DIV/0!</v>
      </c>
      <c r="H59" s="38"/>
      <c r="I59" s="73"/>
      <c r="J59" s="37"/>
      <c r="K59" s="11"/>
    </row>
    <row r="60" spans="1:11" ht="24.5" x14ac:dyDescent="0.45">
      <c r="A60" s="11"/>
      <c r="B60" s="11"/>
      <c r="C60" s="73"/>
      <c r="D60" s="73"/>
      <c r="E60" s="76"/>
      <c r="F60" s="39"/>
      <c r="G60" s="78"/>
      <c r="H60" s="78"/>
      <c r="I60" s="73"/>
      <c r="J60" s="11"/>
      <c r="K60" s="11"/>
    </row>
    <row r="61" spans="1:11" ht="24.5" x14ac:dyDescent="0.45">
      <c r="A61" s="11"/>
      <c r="B61" s="11"/>
      <c r="C61" s="11"/>
      <c r="D61" s="11"/>
      <c r="E61" s="79"/>
      <c r="F61" s="58"/>
      <c r="G61" s="80"/>
      <c r="H61" s="25"/>
      <c r="I61" s="11"/>
      <c r="J61" s="11"/>
      <c r="K61" s="11"/>
    </row>
    <row r="62" spans="1:11" ht="22.5" customHeight="1" x14ac:dyDescent="0.35">
      <c r="A62" s="11"/>
      <c r="B62" s="87" t="s">
        <v>24</v>
      </c>
      <c r="C62" s="87"/>
      <c r="D62" s="87"/>
      <c r="E62" s="87"/>
      <c r="F62" s="87"/>
      <c r="G62" s="87"/>
      <c r="H62" s="87"/>
      <c r="I62" s="87"/>
      <c r="J62" s="87"/>
      <c r="K62" s="11"/>
    </row>
    <row r="63" spans="1:11" ht="24.5" x14ac:dyDescent="0.45">
      <c r="A63" s="11"/>
      <c r="B63" s="11"/>
      <c r="C63" s="11"/>
      <c r="D63" s="11"/>
      <c r="E63" s="79"/>
      <c r="F63" s="81" t="s">
        <v>25</v>
      </c>
      <c r="G63" s="80"/>
      <c r="H63" s="25"/>
      <c r="I63" s="11"/>
      <c r="J63" s="11"/>
      <c r="K63" s="11"/>
    </row>
    <row r="64" spans="1:11" ht="24.5" x14ac:dyDescent="0.45">
      <c r="A64" s="11"/>
      <c r="B64" s="11"/>
      <c r="C64" s="11"/>
      <c r="D64" s="11"/>
      <c r="E64" s="79"/>
      <c r="F64" s="58"/>
      <c r="G64" s="80"/>
      <c r="H64" s="25"/>
      <c r="I64" s="11"/>
      <c r="J64" s="11"/>
      <c r="K64" s="11"/>
    </row>
    <row r="65" spans="1:11" ht="17.5" x14ac:dyDescent="0.35">
      <c r="A65" s="11"/>
      <c r="B65" s="11"/>
      <c r="C65" s="11"/>
      <c r="D65" s="11"/>
      <c r="E65" s="26"/>
      <c r="F65" s="27" t="s">
        <v>26</v>
      </c>
      <c r="G65" s="11"/>
      <c r="H65" s="25"/>
      <c r="I65" s="11"/>
      <c r="J65" s="11"/>
      <c r="K65" s="11"/>
    </row>
    <row r="66" spans="1:11" ht="17.5" x14ac:dyDescent="0.35">
      <c r="A66" s="11"/>
      <c r="B66" s="11"/>
      <c r="C66" s="11"/>
      <c r="D66" s="11"/>
      <c r="E66" s="26"/>
      <c r="F66" s="27"/>
      <c r="G66" s="11"/>
      <c r="H66" s="25"/>
      <c r="I66" s="11"/>
      <c r="J66" s="11"/>
      <c r="K66" s="11"/>
    </row>
    <row r="67" spans="1:11" ht="17.5" x14ac:dyDescent="0.35">
      <c r="A67" s="11"/>
      <c r="B67" s="11"/>
      <c r="C67" s="11"/>
      <c r="D67" s="11"/>
      <c r="E67" s="26"/>
      <c r="F67" s="27"/>
      <c r="G67" s="11"/>
      <c r="H67" s="25"/>
      <c r="I67" s="11"/>
      <c r="J67" s="11"/>
      <c r="K67" s="11"/>
    </row>
    <row r="68" spans="1:11" ht="17.5" x14ac:dyDescent="0.35">
      <c r="A68" s="11"/>
      <c r="B68" s="28" t="s">
        <v>27</v>
      </c>
      <c r="C68" s="11"/>
      <c r="D68" s="24" t="s">
        <v>29</v>
      </c>
      <c r="E68" s="11"/>
      <c r="F68" s="24" t="s">
        <v>31</v>
      </c>
      <c r="G68" s="11"/>
      <c r="H68" s="41" t="s">
        <v>34</v>
      </c>
      <c r="I68" s="11"/>
      <c r="J68" s="24" t="s">
        <v>36</v>
      </c>
      <c r="K68" s="11"/>
    </row>
    <row r="69" spans="1:11" ht="17.5" x14ac:dyDescent="0.35">
      <c r="A69" s="11"/>
      <c r="B69" s="28" t="s">
        <v>28</v>
      </c>
      <c r="C69" s="11"/>
      <c r="D69" s="24" t="s">
        <v>30</v>
      </c>
      <c r="E69" s="11"/>
      <c r="F69" s="41" t="s">
        <v>32</v>
      </c>
      <c r="G69" s="11"/>
      <c r="H69" s="41" t="s">
        <v>35</v>
      </c>
      <c r="I69" s="11"/>
      <c r="J69" s="24" t="s">
        <v>37</v>
      </c>
      <c r="K69" s="11"/>
    </row>
    <row r="70" spans="1:11" x14ac:dyDescent="0.3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ht="22.5" x14ac:dyDescent="0.45">
      <c r="A71" s="11"/>
      <c r="B71" s="82"/>
      <c r="C71" s="11"/>
      <c r="D71" s="83">
        <f>IF(B71&lt;E11,-(1-(B71/E11)),IF(B71=E11,"0%",(B71/E11)-1))</f>
        <v>-1</v>
      </c>
      <c r="E71" s="11"/>
      <c r="F71" s="70">
        <f>+$H$47*B71</f>
        <v>0</v>
      </c>
      <c r="G71" s="11"/>
      <c r="H71" s="84">
        <f>+F71-$B$47</f>
        <v>0</v>
      </c>
      <c r="I71" s="11"/>
      <c r="J71" s="85" t="e">
        <f>+H71/B47</f>
        <v>#DIV/0!</v>
      </c>
      <c r="K71" s="11"/>
    </row>
    <row r="72" spans="1:11" x14ac:dyDescent="0.3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35">
      <c r="A73" s="11"/>
      <c r="B73" s="11"/>
      <c r="C73" s="11"/>
      <c r="D73" s="11"/>
      <c r="E73" s="11"/>
      <c r="F73" s="11"/>
      <c r="G73" s="11"/>
      <c r="H73" s="25"/>
      <c r="I73" s="11"/>
      <c r="J73" s="11"/>
      <c r="K73" s="11"/>
    </row>
    <row r="74" spans="1:11" x14ac:dyDescent="0.3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3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ht="23.5" x14ac:dyDescent="0.5">
      <c r="A76" s="11"/>
      <c r="B76" s="11"/>
      <c r="C76" s="11"/>
      <c r="D76" s="88" t="s">
        <v>38</v>
      </c>
      <c r="E76" s="88"/>
      <c r="F76" s="88"/>
      <c r="G76" s="88"/>
      <c r="H76" s="88"/>
      <c r="I76" s="11"/>
      <c r="J76" s="11"/>
      <c r="K76" s="11"/>
    </row>
    <row r="77" spans="1:11" ht="12" customHeight="1" x14ac:dyDescent="0.4">
      <c r="A77" s="11"/>
      <c r="B77" s="11"/>
      <c r="C77" s="11"/>
      <c r="D77" s="12"/>
      <c r="E77" s="12"/>
      <c r="F77" s="12"/>
      <c r="G77" s="12"/>
      <c r="H77" s="12"/>
      <c r="I77" s="11"/>
      <c r="J77" s="11"/>
      <c r="K77" s="11"/>
    </row>
    <row r="78" spans="1:11" ht="48" x14ac:dyDescent="0.35">
      <c r="A78" s="11"/>
      <c r="B78" s="11"/>
      <c r="C78" s="11"/>
      <c r="D78" s="13" t="s">
        <v>39</v>
      </c>
      <c r="E78" s="14" t="s">
        <v>40</v>
      </c>
      <c r="F78" s="15" t="s">
        <v>41</v>
      </c>
      <c r="G78" s="15" t="s">
        <v>33</v>
      </c>
      <c r="H78" s="16" t="s">
        <v>42</v>
      </c>
      <c r="I78" s="11"/>
      <c r="J78" s="11"/>
      <c r="K78" s="11"/>
    </row>
    <row r="79" spans="1:11" ht="16" x14ac:dyDescent="0.35">
      <c r="A79" s="11"/>
      <c r="B79" s="11"/>
      <c r="C79" s="11"/>
      <c r="D79" s="17">
        <v>-0.4</v>
      </c>
      <c r="E79" s="4">
        <f>+$E$11*(1+D79)</f>
        <v>14.444999999999999</v>
      </c>
      <c r="F79" s="10">
        <f>+$H$47*E79</f>
        <v>0</v>
      </c>
      <c r="G79" s="5">
        <f>+F79-$B$47</f>
        <v>0</v>
      </c>
      <c r="H79" s="1" t="e">
        <f>+G79/$B$47</f>
        <v>#DIV/0!</v>
      </c>
      <c r="I79" s="11"/>
      <c r="J79" s="11"/>
      <c r="K79" s="11"/>
    </row>
    <row r="80" spans="1:11" ht="16" x14ac:dyDescent="0.35">
      <c r="A80" s="11"/>
      <c r="B80" s="11"/>
      <c r="C80" s="11"/>
      <c r="D80" s="17">
        <v>-0.3</v>
      </c>
      <c r="E80" s="6">
        <f t="shared" ref="E80:E86" si="0">+$E$11*(1+D80)</f>
        <v>16.852499999999999</v>
      </c>
      <c r="F80" s="5">
        <f t="shared" ref="F80:F86" si="1">+$H$47*E80</f>
        <v>0</v>
      </c>
      <c r="G80" s="5">
        <f t="shared" ref="G80:G86" si="2">+F80-$B$47</f>
        <v>0</v>
      </c>
      <c r="H80" s="1" t="e">
        <f t="shared" ref="H80:H86" si="3">+G80/$B$47</f>
        <v>#DIV/0!</v>
      </c>
      <c r="I80" s="11"/>
      <c r="J80" s="11"/>
      <c r="K80" s="11"/>
    </row>
    <row r="81" spans="1:11" ht="16" x14ac:dyDescent="0.35">
      <c r="A81" s="11"/>
      <c r="B81" s="11"/>
      <c r="C81" s="11"/>
      <c r="D81" s="17">
        <v>-0.2</v>
      </c>
      <c r="E81" s="6">
        <f t="shared" si="0"/>
        <v>19.260000000000002</v>
      </c>
      <c r="F81" s="5">
        <f t="shared" si="1"/>
        <v>0</v>
      </c>
      <c r="G81" s="5">
        <f t="shared" si="2"/>
        <v>0</v>
      </c>
      <c r="H81" s="1" t="e">
        <f t="shared" si="3"/>
        <v>#DIV/0!</v>
      </c>
      <c r="I81" s="11"/>
      <c r="J81" s="11"/>
      <c r="K81" s="11"/>
    </row>
    <row r="82" spans="1:11" ht="16" x14ac:dyDescent="0.35">
      <c r="A82" s="11"/>
      <c r="B82" s="11"/>
      <c r="C82" s="11"/>
      <c r="D82" s="17">
        <v>-0.1</v>
      </c>
      <c r="E82" s="6">
        <f t="shared" si="0"/>
        <v>21.6675</v>
      </c>
      <c r="F82" s="5">
        <f t="shared" si="1"/>
        <v>0</v>
      </c>
      <c r="G82" s="5">
        <f t="shared" si="2"/>
        <v>0</v>
      </c>
      <c r="H82" s="1" t="e">
        <f t="shared" si="3"/>
        <v>#DIV/0!</v>
      </c>
      <c r="I82" s="11"/>
      <c r="J82" s="11"/>
      <c r="K82" s="11"/>
    </row>
    <row r="83" spans="1:11" ht="16" x14ac:dyDescent="0.35">
      <c r="A83" s="11"/>
      <c r="B83" s="11"/>
      <c r="C83" s="11"/>
      <c r="D83" s="18">
        <v>0</v>
      </c>
      <c r="E83" s="7">
        <f t="shared" si="0"/>
        <v>24.074999999999999</v>
      </c>
      <c r="F83" s="8">
        <f t="shared" si="1"/>
        <v>0</v>
      </c>
      <c r="G83" s="8">
        <f t="shared" si="2"/>
        <v>0</v>
      </c>
      <c r="H83" s="9" t="e">
        <f t="shared" si="3"/>
        <v>#DIV/0!</v>
      </c>
      <c r="I83" s="11"/>
      <c r="J83" s="11"/>
      <c r="K83" s="11"/>
    </row>
    <row r="84" spans="1:11" ht="16" x14ac:dyDescent="0.35">
      <c r="A84" s="11"/>
      <c r="B84" s="11"/>
      <c r="C84" s="11"/>
      <c r="D84" s="19">
        <v>0.1</v>
      </c>
      <c r="E84" s="6">
        <f t="shared" si="0"/>
        <v>26.482500000000002</v>
      </c>
      <c r="F84" s="5">
        <f t="shared" si="1"/>
        <v>0</v>
      </c>
      <c r="G84" s="5">
        <f t="shared" si="2"/>
        <v>0</v>
      </c>
      <c r="H84" s="1" t="e">
        <f t="shared" si="3"/>
        <v>#DIV/0!</v>
      </c>
      <c r="I84" s="11"/>
      <c r="J84" s="11"/>
      <c r="K84" s="11"/>
    </row>
    <row r="85" spans="1:11" ht="16" x14ac:dyDescent="0.35">
      <c r="A85" s="11"/>
      <c r="B85" s="11"/>
      <c r="C85" s="11"/>
      <c r="D85" s="19">
        <v>0.2</v>
      </c>
      <c r="E85" s="6">
        <f t="shared" si="0"/>
        <v>28.889999999999997</v>
      </c>
      <c r="F85" s="5">
        <f t="shared" si="1"/>
        <v>0</v>
      </c>
      <c r="G85" s="5">
        <f t="shared" si="2"/>
        <v>0</v>
      </c>
      <c r="H85" s="1" t="e">
        <f t="shared" si="3"/>
        <v>#DIV/0!</v>
      </c>
      <c r="I85" s="11"/>
      <c r="J85" s="11"/>
      <c r="K85" s="11"/>
    </row>
    <row r="86" spans="1:11" ht="16" x14ac:dyDescent="0.35">
      <c r="A86" s="11"/>
      <c r="B86" s="11"/>
      <c r="C86" s="11"/>
      <c r="D86" s="19">
        <v>0.3</v>
      </c>
      <c r="E86" s="6">
        <f t="shared" si="0"/>
        <v>31.297499999999999</v>
      </c>
      <c r="F86" s="5">
        <f t="shared" si="1"/>
        <v>0</v>
      </c>
      <c r="G86" s="5">
        <f t="shared" si="2"/>
        <v>0</v>
      </c>
      <c r="H86" s="1" t="e">
        <f t="shared" si="3"/>
        <v>#DIV/0!</v>
      </c>
      <c r="I86" s="11"/>
      <c r="J86" s="11"/>
      <c r="K86" s="11"/>
    </row>
    <row r="87" spans="1:11" x14ac:dyDescent="0.3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3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ht="23.5" x14ac:dyDescent="0.35">
      <c r="A89" s="11"/>
      <c r="B89" s="20" t="s">
        <v>43</v>
      </c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3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35">
      <c r="A91" s="11"/>
      <c r="B91" s="11" t="s">
        <v>45</v>
      </c>
      <c r="C91" s="11"/>
      <c r="D91" s="21"/>
      <c r="E91" s="11"/>
      <c r="F91" s="11"/>
      <c r="G91" s="11"/>
      <c r="H91" s="11"/>
      <c r="I91" s="11"/>
      <c r="J91" s="11"/>
      <c r="K91" s="11"/>
    </row>
    <row r="92" spans="1:11" x14ac:dyDescent="0.35">
      <c r="A92" s="11"/>
      <c r="B92" s="11" t="s">
        <v>46</v>
      </c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35">
      <c r="A93" s="11"/>
      <c r="B93" s="11" t="s">
        <v>5</v>
      </c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35">
      <c r="A94" s="11"/>
      <c r="B94" s="11" t="s">
        <v>6</v>
      </c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3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3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</sheetData>
  <sheetProtection algorithmName="SHA-512" hashValue="M2MAs0M6CopDDn5ctWFDklqMwU13T5vfPwtJbzxhFocL+RZ/73TikLpp/WaynSCp1XbIIhKhcXMPr0L4MjNxJw==" saltValue="L5gtVmievvr7Lq3h1k68MA==" spinCount="100000" sheet="1" objects="1" scenarios="1" selectLockedCells="1"/>
  <mergeCells count="6">
    <mergeCell ref="C29:I29"/>
    <mergeCell ref="C41:I41"/>
    <mergeCell ref="C19:I19"/>
    <mergeCell ref="D76:H76"/>
    <mergeCell ref="C53:I53"/>
    <mergeCell ref="B62:J62"/>
  </mergeCells>
  <conditionalFormatting sqref="E79:E86">
    <cfRule type="cellIs" dxfId="2" priority="1" operator="lessThan">
      <formula>$C$8</formula>
    </cfRule>
  </conditionalFormatting>
  <conditionalFormatting sqref="F79:F86">
    <cfRule type="cellIs" dxfId="1" priority="2" operator="lessThan">
      <formula>#REF!</formula>
    </cfRule>
  </conditionalFormatting>
  <conditionalFormatting sqref="G79:H86">
    <cfRule type="cellIs" dxfId="0" priority="3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MENDY Severine</cp:lastModifiedBy>
  <cp:lastPrinted>2024-07-12T10:00:02Z</cp:lastPrinted>
  <dcterms:created xsi:type="dcterms:W3CDTF">2023-09-25T09:15:03Z</dcterms:created>
  <dcterms:modified xsi:type="dcterms:W3CDTF">2025-09-12T16:17:36Z</dcterms:modified>
</cp:coreProperties>
</file>